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075" windowHeight="78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J5" i="1"/>
  <c r="K5" s="1"/>
  <c r="L5" s="1"/>
  <c r="K42"/>
  <c r="K22"/>
  <c r="L22" s="1"/>
  <c r="K25"/>
  <c r="L25" s="1"/>
  <c r="J25"/>
  <c r="J41"/>
  <c r="K41" s="1"/>
  <c r="J42"/>
  <c r="J40"/>
  <c r="K40" s="1"/>
  <c r="J33"/>
  <c r="K33" s="1"/>
  <c r="L33" s="1"/>
  <c r="J34"/>
  <c r="K34" s="1"/>
  <c r="L34" s="1"/>
  <c r="J35"/>
  <c r="K35" s="1"/>
  <c r="L35" s="1"/>
  <c r="J32"/>
  <c r="K32" s="1"/>
  <c r="L32" s="1"/>
  <c r="J6"/>
  <c r="K6" s="1"/>
  <c r="L6" s="1"/>
  <c r="J7"/>
  <c r="K7" s="1"/>
  <c r="L7" s="1"/>
  <c r="J8"/>
  <c r="K8" s="1"/>
  <c r="L8" s="1"/>
  <c r="J9"/>
  <c r="K9" s="1"/>
  <c r="L9" s="1"/>
  <c r="J10"/>
  <c r="K10" s="1"/>
  <c r="L10" s="1"/>
  <c r="J11"/>
  <c r="K11" s="1"/>
  <c r="L11" s="1"/>
  <c r="J12"/>
  <c r="K12" s="1"/>
  <c r="L12" s="1"/>
  <c r="J13"/>
  <c r="K13" s="1"/>
  <c r="L13" s="1"/>
  <c r="J14"/>
  <c r="K14" s="1"/>
  <c r="L14" s="1"/>
  <c r="J15"/>
  <c r="K15" s="1"/>
  <c r="L15" s="1"/>
  <c r="J16"/>
  <c r="K16" s="1"/>
  <c r="L16" s="1"/>
  <c r="J17"/>
  <c r="K17" s="1"/>
  <c r="L17" s="1"/>
  <c r="J18"/>
  <c r="K18" s="1"/>
  <c r="L18" s="1"/>
  <c r="J19"/>
  <c r="K19" s="1"/>
  <c r="L19" s="1"/>
  <c r="J20"/>
  <c r="K20" s="1"/>
  <c r="L20" s="1"/>
  <c r="J21"/>
  <c r="K21" s="1"/>
  <c r="L21" s="1"/>
  <c r="J22"/>
  <c r="J23"/>
  <c r="K23" s="1"/>
  <c r="L23" s="1"/>
  <c r="J24"/>
  <c r="K24" s="1"/>
  <c r="L24" s="1"/>
  <c r="J26"/>
  <c r="K26" s="1"/>
  <c r="L26" s="1"/>
  <c r="J27"/>
  <c r="K27" s="1"/>
  <c r="L27" s="1"/>
  <c r="E44"/>
  <c r="G22"/>
  <c r="I22" s="1"/>
  <c r="G21"/>
  <c r="I21" s="1"/>
  <c r="G34"/>
  <c r="I34" s="1"/>
  <c r="E37"/>
  <c r="G42"/>
  <c r="I42" s="1"/>
  <c r="E29"/>
  <c r="G33"/>
  <c r="I33" s="1"/>
  <c r="G35"/>
  <c r="I35" s="1"/>
  <c r="G40"/>
  <c r="I40" s="1"/>
  <c r="G41"/>
  <c r="I41" s="1"/>
  <c r="G32"/>
  <c r="I32" s="1"/>
  <c r="G23"/>
  <c r="I23" s="1"/>
  <c r="G24"/>
  <c r="I24" s="1"/>
  <c r="G25"/>
  <c r="I25" s="1"/>
  <c r="G26"/>
  <c r="I26" s="1"/>
  <c r="G27"/>
  <c r="I27" s="1"/>
  <c r="G20"/>
  <c r="I20" s="1"/>
  <c r="G19"/>
  <c r="I19" s="1"/>
  <c r="G18"/>
  <c r="I18" s="1"/>
  <c r="G17"/>
  <c r="I17" s="1"/>
  <c r="G16"/>
  <c r="I16" s="1"/>
  <c r="G15"/>
  <c r="I15" s="1"/>
  <c r="G14"/>
  <c r="I14" s="1"/>
  <c r="G13"/>
  <c r="I13" s="1"/>
  <c r="G12"/>
  <c r="I12" s="1"/>
  <c r="G11"/>
  <c r="I11" s="1"/>
  <c r="G10"/>
  <c r="I10" s="1"/>
  <c r="G9"/>
  <c r="I9" s="1"/>
  <c r="G8"/>
  <c r="I8" s="1"/>
  <c r="G7"/>
  <c r="I7" s="1"/>
  <c r="G6"/>
  <c r="I6" s="1"/>
  <c r="G5"/>
  <c r="I5" s="1"/>
  <c r="I44" l="1"/>
  <c r="I29"/>
  <c r="L41"/>
  <c r="L42"/>
  <c r="L40"/>
  <c r="E47"/>
  <c r="E50" s="1"/>
  <c r="L37" l="1"/>
  <c r="L44"/>
  <c r="I37"/>
  <c r="L29" l="1"/>
  <c r="L47" s="1"/>
  <c r="L50" s="1"/>
  <c r="I47"/>
  <c r="I50" s="1"/>
</calcChain>
</file>

<file path=xl/sharedStrings.xml><?xml version="1.0" encoding="utf-8"?>
<sst xmlns="http://schemas.openxmlformats.org/spreadsheetml/2006/main" count="112" uniqueCount="98">
  <si>
    <t>No</t>
    <phoneticPr fontId="1"/>
  </si>
  <si>
    <t>購入店</t>
    <rPh sb="0" eb="3">
      <t>コウニュウテン</t>
    </rPh>
    <phoneticPr fontId="1"/>
  </si>
  <si>
    <t>部品の種類</t>
    <rPh sb="0" eb="2">
      <t>ブヒン</t>
    </rPh>
    <rPh sb="3" eb="5">
      <t>シュルイ</t>
    </rPh>
    <phoneticPr fontId="1"/>
  </si>
  <si>
    <t>品番</t>
    <rPh sb="0" eb="2">
      <t>ヒンバン</t>
    </rPh>
    <phoneticPr fontId="1"/>
  </si>
  <si>
    <t>1台当りの値段</t>
    <rPh sb="1" eb="3">
      <t>ダイアタ</t>
    </rPh>
    <rPh sb="5" eb="7">
      <t>ネダン</t>
    </rPh>
    <phoneticPr fontId="1"/>
  </si>
  <si>
    <t>1台毎に必要な個数</t>
    <rPh sb="1" eb="2">
      <t>ダイ</t>
    </rPh>
    <rPh sb="2" eb="3">
      <t>ゴト</t>
    </rPh>
    <rPh sb="4" eb="6">
      <t>ヒツヨウ</t>
    </rPh>
    <rPh sb="7" eb="9">
      <t>コスウ</t>
    </rPh>
    <phoneticPr fontId="1"/>
  </si>
  <si>
    <t>1パック当りの値段</t>
    <rPh sb="4" eb="5">
      <t>ア</t>
    </rPh>
    <rPh sb="7" eb="9">
      <t>ネダン</t>
    </rPh>
    <phoneticPr fontId="1"/>
  </si>
  <si>
    <t>備考</t>
    <rPh sb="0" eb="2">
      <t>ビコウ</t>
    </rPh>
    <phoneticPr fontId="1"/>
  </si>
  <si>
    <t>電子部品関連</t>
    <rPh sb="0" eb="6">
      <t>デンシブヒンカンレン</t>
    </rPh>
    <phoneticPr fontId="1"/>
  </si>
  <si>
    <t>PICマイコン</t>
    <phoneticPr fontId="1"/>
  </si>
  <si>
    <t>モータドライバ</t>
    <phoneticPr fontId="1"/>
  </si>
  <si>
    <t>3端子レギュレータ</t>
    <rPh sb="1" eb="3">
      <t>タンシ</t>
    </rPh>
    <phoneticPr fontId="1"/>
  </si>
  <si>
    <t>電解コンデンサ(電源用)</t>
    <rPh sb="0" eb="2">
      <t>デンカイ</t>
    </rPh>
    <rPh sb="8" eb="11">
      <t>デンゲンヨウ</t>
    </rPh>
    <phoneticPr fontId="1"/>
  </si>
  <si>
    <t>セラミックコンデンサ(0.1μF)</t>
    <phoneticPr fontId="1"/>
  </si>
  <si>
    <t>セラロック(10MHz)</t>
    <phoneticPr fontId="1"/>
  </si>
  <si>
    <t>赤色LED(Φ5)</t>
    <rPh sb="0" eb="2">
      <t>セキショク</t>
    </rPh>
    <phoneticPr fontId="1"/>
  </si>
  <si>
    <t>ICソケット16PIN(ADM3202AN用)</t>
    <rPh sb="21" eb="22">
      <t>ヨウ</t>
    </rPh>
    <phoneticPr fontId="1"/>
  </si>
  <si>
    <t>ICソケット18PIN(PIC用)</t>
    <rPh sb="15" eb="16">
      <t>ヨウ</t>
    </rPh>
    <phoneticPr fontId="1"/>
  </si>
  <si>
    <t>ICソケット20PIN(モータドライバ用)</t>
    <rPh sb="19" eb="20">
      <t>ヨウ</t>
    </rPh>
    <phoneticPr fontId="1"/>
  </si>
  <si>
    <t>スライドスイッチ(電源用)</t>
    <rPh sb="9" eb="12">
      <t>デンゲンヨウ</t>
    </rPh>
    <phoneticPr fontId="1"/>
  </si>
  <si>
    <t>電池ボックス(単三×4本，リード線付)</t>
    <rPh sb="0" eb="2">
      <t>デンチ</t>
    </rPh>
    <rPh sb="7" eb="9">
      <t>タンサン</t>
    </rPh>
    <rPh sb="11" eb="12">
      <t>ホン</t>
    </rPh>
    <rPh sb="16" eb="18">
      <t>センツ</t>
    </rPh>
    <phoneticPr fontId="1"/>
  </si>
  <si>
    <t>電池ボックス(角型，リード線付)</t>
    <rPh sb="0" eb="2">
      <t>デンチ</t>
    </rPh>
    <rPh sb="7" eb="9">
      <t>カクガタ</t>
    </rPh>
    <rPh sb="13" eb="15">
      <t>センツ</t>
    </rPh>
    <phoneticPr fontId="1"/>
  </si>
  <si>
    <t>単三型1.5V電池</t>
    <rPh sb="0" eb="3">
      <t>タンサンガタ</t>
    </rPh>
    <rPh sb="7" eb="9">
      <t>デンチ</t>
    </rPh>
    <phoneticPr fontId="1"/>
  </si>
  <si>
    <t>角型9V電池</t>
    <rPh sb="0" eb="2">
      <t>カクガタ</t>
    </rPh>
    <rPh sb="4" eb="6">
      <t>デンチ</t>
    </rPh>
    <phoneticPr fontId="1"/>
  </si>
  <si>
    <t>D-Sub コネクタ(9ピン，メス)</t>
    <phoneticPr fontId="1"/>
  </si>
  <si>
    <t>RS232CインタフェースIC</t>
    <phoneticPr fontId="1"/>
  </si>
  <si>
    <t>横コネクタ オス(2ピン)</t>
    <rPh sb="0" eb="1">
      <t>ヨコ</t>
    </rPh>
    <phoneticPr fontId="1"/>
  </si>
  <si>
    <t>横コネクタ メス(2ピン)</t>
    <rPh sb="0" eb="1">
      <t>ヨコ</t>
    </rPh>
    <phoneticPr fontId="1"/>
  </si>
  <si>
    <t>ソケット用圧着端子</t>
    <rPh sb="4" eb="5">
      <t>ヨウ</t>
    </rPh>
    <rPh sb="5" eb="9">
      <t>アッチャクタンシ</t>
    </rPh>
    <phoneticPr fontId="1"/>
  </si>
  <si>
    <t>タッチセンサ用 マイクロスイッチ</t>
    <rPh sb="6" eb="7">
      <t>ヨウ</t>
    </rPh>
    <phoneticPr fontId="1"/>
  </si>
  <si>
    <t>プリント基板</t>
    <rPh sb="4" eb="6">
      <t>キバン</t>
    </rPh>
    <phoneticPr fontId="1"/>
  </si>
  <si>
    <t>P板.COM</t>
    <rPh sb="1" eb="2">
      <t>バン</t>
    </rPh>
    <phoneticPr fontId="1"/>
  </si>
  <si>
    <t>その他</t>
    <rPh sb="2" eb="3">
      <t>タ</t>
    </rPh>
    <phoneticPr fontId="1"/>
  </si>
  <si>
    <t>YK無線</t>
    <rPh sb="2" eb="4">
      <t>ムセン</t>
    </rPh>
    <phoneticPr fontId="1"/>
  </si>
  <si>
    <t>若松通商eマート</t>
    <rPh sb="0" eb="4">
      <t>ワカマツツウショウ</t>
    </rPh>
    <phoneticPr fontId="1"/>
  </si>
  <si>
    <t>TA7291P</t>
    <phoneticPr fontId="1"/>
  </si>
  <si>
    <t>35ZLH100M</t>
    <phoneticPr fontId="1"/>
  </si>
  <si>
    <t>RPEF11H104Z2K1A01B</t>
    <phoneticPr fontId="1"/>
  </si>
  <si>
    <t>CSTLS10M0G53-B0</t>
    <phoneticPr fontId="1"/>
  </si>
  <si>
    <t>OSDR5113A</t>
    <phoneticPr fontId="1"/>
  </si>
  <si>
    <t>SS12D01G4</t>
    <phoneticPr fontId="1"/>
  </si>
  <si>
    <t>P-02671</t>
    <phoneticPr fontId="1"/>
  </si>
  <si>
    <t>BH-9V-1A</t>
    <phoneticPr fontId="1"/>
  </si>
  <si>
    <t>ADM3202AN</t>
    <phoneticPr fontId="1"/>
  </si>
  <si>
    <t>HRS DF1BZ-2P-2.5DS</t>
    <phoneticPr fontId="1"/>
  </si>
  <si>
    <t>HRS DF1B-2P-2.5R</t>
    <phoneticPr fontId="1"/>
  </si>
  <si>
    <t>HRS DF1B-2428SC</t>
    <phoneticPr fontId="1"/>
  </si>
  <si>
    <t>V-103-1A4</t>
    <phoneticPr fontId="1"/>
  </si>
  <si>
    <t>2層プリント基板</t>
    <rPh sb="1" eb="2">
      <t>ソウ</t>
    </rPh>
    <rPh sb="6" eb="8">
      <t>キバン</t>
    </rPh>
    <phoneticPr fontId="1"/>
  </si>
  <si>
    <t>ギアボックス</t>
    <phoneticPr fontId="1"/>
  </si>
  <si>
    <t>タイヤ</t>
    <phoneticPr fontId="1"/>
  </si>
  <si>
    <t>板</t>
    <rPh sb="0" eb="1">
      <t>イタ</t>
    </rPh>
    <phoneticPr fontId="1"/>
  </si>
  <si>
    <t>小型ワイヤレスカメラ</t>
    <rPh sb="0" eb="2">
      <t>コガタ</t>
    </rPh>
    <phoneticPr fontId="1"/>
  </si>
  <si>
    <t>無線化用 ポート</t>
    <rPh sb="0" eb="4">
      <t>ムセンカヨウ</t>
    </rPh>
    <phoneticPr fontId="1"/>
  </si>
  <si>
    <t>RC-12</t>
    <phoneticPr fontId="1"/>
  </si>
  <si>
    <t>Wi-Port</t>
    <phoneticPr fontId="1"/>
  </si>
  <si>
    <t>合計</t>
    <rPh sb="0" eb="2">
      <t>ゴウケイ</t>
    </rPh>
    <phoneticPr fontId="1"/>
  </si>
  <si>
    <t>全部の合計</t>
    <rPh sb="0" eb="2">
      <t>ゼンブ</t>
    </rPh>
    <rPh sb="3" eb="5">
      <t>ゴウケイ</t>
    </rPh>
    <phoneticPr fontId="1"/>
  </si>
  <si>
    <t>単価</t>
    <rPh sb="0" eb="2">
      <t>タンカ</t>
    </rPh>
    <phoneticPr fontId="1"/>
  </si>
  <si>
    <t>1パック当りの個数</t>
    <rPh sb="4" eb="5">
      <t>アタ</t>
    </rPh>
    <rPh sb="7" eb="9">
      <t>コスウ</t>
    </rPh>
    <phoneticPr fontId="1"/>
  </si>
  <si>
    <t>10個以上で単価20円</t>
    <rPh sb="2" eb="3">
      <t>コ</t>
    </rPh>
    <rPh sb="3" eb="5">
      <t>イジョウ</t>
    </rPh>
    <rPh sb="6" eb="8">
      <t>タンカ</t>
    </rPh>
    <rPh sb="10" eb="11">
      <t>エン</t>
    </rPh>
    <phoneticPr fontId="1"/>
  </si>
  <si>
    <t>10個以上で単価50円</t>
    <rPh sb="2" eb="5">
      <t>コイジョウ</t>
    </rPh>
    <rPh sb="6" eb="8">
      <t>タンカ</t>
    </rPh>
    <rPh sb="10" eb="11">
      <t>エン</t>
    </rPh>
    <phoneticPr fontId="1"/>
  </si>
  <si>
    <t>注文30枚，納期5日で計算</t>
    <rPh sb="0" eb="2">
      <t>チュウモン</t>
    </rPh>
    <rPh sb="4" eb="5">
      <t>マイ</t>
    </rPh>
    <rPh sb="6" eb="8">
      <t>ノウキ</t>
    </rPh>
    <rPh sb="9" eb="10">
      <t>ニチ</t>
    </rPh>
    <rPh sb="11" eb="13">
      <t>ケイサン</t>
    </rPh>
    <phoneticPr fontId="1"/>
  </si>
  <si>
    <t>チューナ込みの値段</t>
    <rPh sb="4" eb="5">
      <t>コミ</t>
    </rPh>
    <rPh sb="7" eb="9">
      <t>ネダン</t>
    </rPh>
    <phoneticPr fontId="1"/>
  </si>
  <si>
    <t>オプション</t>
    <phoneticPr fontId="1"/>
  </si>
  <si>
    <t>オプション抜きの合計</t>
    <rPh sb="5" eb="6">
      <t>ヌ</t>
    </rPh>
    <rPh sb="8" eb="10">
      <t>ゴウケイ</t>
    </rPh>
    <phoneticPr fontId="1"/>
  </si>
  <si>
    <t>USB-to-Serial(RS232) Converter</t>
    <phoneticPr fontId="1"/>
  </si>
  <si>
    <t>ATEN</t>
    <phoneticPr fontId="1"/>
  </si>
  <si>
    <t>USBシリアル変換ケーブル</t>
    <rPh sb="7" eb="9">
      <t>ヘンカン</t>
    </rPh>
    <phoneticPr fontId="1"/>
  </si>
  <si>
    <t>ボールキャスタ</t>
    <phoneticPr fontId="1"/>
  </si>
  <si>
    <t>タミヤ模型　ボールキャスター</t>
    <rPh sb="3" eb="5">
      <t>モケイ</t>
    </rPh>
    <phoneticPr fontId="1"/>
  </si>
  <si>
    <t>カーボン抵抗（炭素皮膜抵抗）1/4W 1kΩ</t>
    <phoneticPr fontId="1"/>
  </si>
  <si>
    <t>RD25S 1K</t>
    <phoneticPr fontId="1"/>
  </si>
  <si>
    <t>GLR6A</t>
  </si>
  <si>
    <t>GL6F22A</t>
  </si>
  <si>
    <t>PIC16F88-I/P</t>
    <phoneticPr fontId="1"/>
  </si>
  <si>
    <t>通販コード P-00008(2227シリーズ)</t>
    <rPh sb="0" eb="2">
      <t>ツウハン</t>
    </rPh>
    <phoneticPr fontId="1"/>
  </si>
  <si>
    <t>通販コード P-00007(2227シリーズ)</t>
    <phoneticPr fontId="1"/>
  </si>
  <si>
    <t>通販コード P-00009(2227シリーズ)</t>
    <phoneticPr fontId="1"/>
  </si>
  <si>
    <t>通販コード C-00645(RDED-9S-LNA)</t>
    <phoneticPr fontId="1"/>
  </si>
  <si>
    <t>L7805CV</t>
    <phoneticPr fontId="1"/>
  </si>
  <si>
    <t>秋月電子通商</t>
    <rPh sb="0" eb="6">
      <t>アキヅキデンシツウショウ</t>
    </rPh>
    <phoneticPr fontId="1"/>
  </si>
  <si>
    <t>千石電商</t>
    <rPh sb="0" eb="4">
      <t>センゴクデンショウ</t>
    </rPh>
    <phoneticPr fontId="1"/>
  </si>
  <si>
    <t>タミヤ模型　ユニバーサルプレート2枚セット</t>
    <rPh sb="3" eb="5">
      <t>モケイ</t>
    </rPh>
    <rPh sb="17" eb="18">
      <t>マイ</t>
    </rPh>
    <phoneticPr fontId="1"/>
  </si>
  <si>
    <t>タミヤ模型 トラックタイヤセット(36mm径)</t>
    <rPh sb="3" eb="5">
      <t>モケイ</t>
    </rPh>
    <rPh sb="21" eb="22">
      <t>ケイ</t>
    </rPh>
    <phoneticPr fontId="1"/>
  </si>
  <si>
    <t>タミヤ模型 ツインモーターギヤーボックス</t>
    <rPh sb="3" eb="5">
      <t>モケイ</t>
    </rPh>
    <phoneticPr fontId="1"/>
  </si>
  <si>
    <t>ツクモROBOT王国</t>
    <rPh sb="8" eb="10">
      <t>オウコク</t>
    </rPh>
    <phoneticPr fontId="1"/>
  </si>
  <si>
    <t>30台に必要な個数</t>
    <rPh sb="2" eb="3">
      <t>ダイ</t>
    </rPh>
    <rPh sb="4" eb="6">
      <t>ヒツヨウ</t>
    </rPh>
    <rPh sb="7" eb="9">
      <t>コスウ</t>
    </rPh>
    <phoneticPr fontId="1"/>
  </si>
  <si>
    <t>30台に必要なパック数</t>
    <rPh sb="2" eb="3">
      <t>ダイ</t>
    </rPh>
    <rPh sb="4" eb="6">
      <t>ヒツヨウ</t>
    </rPh>
    <rPh sb="10" eb="11">
      <t>スウ</t>
    </rPh>
    <phoneticPr fontId="1"/>
  </si>
  <si>
    <t>30台の購入費用</t>
    <rPh sb="2" eb="3">
      <t>ダイ</t>
    </rPh>
    <rPh sb="4" eb="6">
      <t>コウニュウ</t>
    </rPh>
    <rPh sb="6" eb="8">
      <t>ヒヨウ</t>
    </rPh>
    <phoneticPr fontId="1"/>
  </si>
  <si>
    <t>100個以上で単価19円</t>
    <rPh sb="3" eb="4">
      <t>コ</t>
    </rPh>
    <rPh sb="4" eb="6">
      <t>イジョウ</t>
    </rPh>
    <rPh sb="7" eb="9">
      <t>タンカ</t>
    </rPh>
    <rPh sb="11" eb="12">
      <t>エン</t>
    </rPh>
    <phoneticPr fontId="1"/>
  </si>
  <si>
    <t>100個以上で単価10円</t>
    <rPh sb="3" eb="4">
      <t>コ</t>
    </rPh>
    <rPh sb="4" eb="6">
      <t>イジョウ</t>
    </rPh>
    <rPh sb="7" eb="9">
      <t>タンカ</t>
    </rPh>
    <rPh sb="11" eb="12">
      <t>エン</t>
    </rPh>
    <phoneticPr fontId="1"/>
  </si>
  <si>
    <t>11パック以上で単価200円</t>
    <rPh sb="5" eb="7">
      <t>イジョウ</t>
    </rPh>
    <rPh sb="8" eb="10">
      <t>タンカ</t>
    </rPh>
    <rPh sb="13" eb="14">
      <t>エン</t>
    </rPh>
    <phoneticPr fontId="1"/>
  </si>
  <si>
    <t>100個1組で389円</t>
    <rPh sb="3" eb="4">
      <t>コ</t>
    </rPh>
    <rPh sb="5" eb="6">
      <t>ク</t>
    </rPh>
    <rPh sb="10" eb="11">
      <t>エン</t>
    </rPh>
    <phoneticPr fontId="1"/>
  </si>
  <si>
    <t>コンデンサ(0.1μF)×10とICソケット(16ピン)×2付</t>
    <rPh sb="30" eb="31">
      <t>ツ</t>
    </rPh>
    <phoneticPr fontId="1"/>
  </si>
  <si>
    <t>同種のケーブルならばこれに限らない</t>
    <rPh sb="0" eb="2">
      <t>ドウシュ</t>
    </rPh>
    <rPh sb="13" eb="14">
      <t>カギ</t>
    </rPh>
    <phoneticPr fontId="1"/>
  </si>
  <si>
    <t>ロボット費用　試算(30台購入時)</t>
    <rPh sb="4" eb="6">
      <t>ヒヨウ</t>
    </rPh>
    <rPh sb="7" eb="9">
      <t>シサン</t>
    </rPh>
    <rPh sb="12" eb="13">
      <t>ダイ</t>
    </rPh>
    <rPh sb="13" eb="16">
      <t>コウニュウジ</t>
    </rPh>
    <phoneticPr fontId="1"/>
  </si>
  <si>
    <t>RS232CインターフェースICに無料で付属する分減額</t>
    <rPh sb="17" eb="19">
      <t>ムリョウ</t>
    </rPh>
    <rPh sb="20" eb="22">
      <t>フゾク</t>
    </rPh>
    <rPh sb="24" eb="25">
      <t>ブン</t>
    </rPh>
    <rPh sb="25" eb="27">
      <t>ゲンガク</t>
    </rPh>
    <phoneticPr fontId="1"/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</si>
</sst>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0" fillId="0" borderId="1" xfId="0" applyFill="1" applyBorder="1" applyAlignment="1">
      <alignment horizontal="righ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Fill="1" applyBorder="1" applyAlignment="1">
      <alignment horizontal="right" vertical="center"/>
    </xf>
    <xf numFmtId="0" fontId="0" fillId="0" borderId="3" xfId="0" applyFill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0" fillId="0" borderId="4" xfId="0" applyFill="1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0" fillId="0" borderId="0" xfId="0" applyFill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0" fillId="0" borderId="5" xfId="0" applyFill="1" applyBorder="1" applyAlignment="1">
      <alignment horizontal="right" vertical="center"/>
    </xf>
    <xf numFmtId="0" fontId="0" fillId="0" borderId="6" xfId="0" applyFill="1" applyBorder="1" applyAlignment="1">
      <alignment horizontal="right" vertical="center"/>
    </xf>
    <xf numFmtId="0" fontId="0" fillId="0" borderId="7" xfId="0" applyFill="1" applyBorder="1" applyAlignment="1">
      <alignment horizontal="right" vertical="center"/>
    </xf>
    <xf numFmtId="0" fontId="2" fillId="0" borderId="8" xfId="0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0" fillId="0" borderId="0" xfId="0" applyFill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10" xfId="0" applyBorder="1" applyAlignment="1">
      <alignment horizontal="right" vertical="center"/>
    </xf>
    <xf numFmtId="0" fontId="0" fillId="0" borderId="0" xfId="0" applyFill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0"/>
  <sheetViews>
    <sheetView tabSelected="1" topLeftCell="I1" zoomScale="80" zoomScaleNormal="80" workbookViewId="0">
      <selection activeCell="L23" sqref="L23"/>
    </sheetView>
  </sheetViews>
  <sheetFormatPr defaultRowHeight="13.5"/>
  <cols>
    <col min="1" max="1" width="4.5" bestFit="1" customWidth="1"/>
    <col min="2" max="2" width="17.5" bestFit="1" customWidth="1"/>
    <col min="3" max="3" width="39.625" bestFit="1" customWidth="1"/>
    <col min="4" max="4" width="39.875" bestFit="1" customWidth="1"/>
    <col min="5" max="5" width="19.125" bestFit="1" customWidth="1"/>
    <col min="6" max="6" width="16.75" bestFit="1" customWidth="1"/>
    <col min="7" max="7" width="10" customWidth="1"/>
    <col min="8" max="8" width="18.375" bestFit="1" customWidth="1"/>
    <col min="9" max="9" width="19.125" bestFit="1" customWidth="1"/>
    <col min="10" max="11" width="19.125" customWidth="1"/>
    <col min="12" max="12" width="19.125" bestFit="1" customWidth="1"/>
    <col min="13" max="13" width="47.75" bestFit="1" customWidth="1"/>
    <col min="14" max="14" width="4" bestFit="1" customWidth="1"/>
  </cols>
  <sheetData>
    <row r="1" spans="1:14" s="7" customFormat="1">
      <c r="A1" s="27" t="s">
        <v>96</v>
      </c>
      <c r="B1" s="27"/>
      <c r="C1" s="27"/>
    </row>
    <row r="2" spans="1:14" s="7" customFormat="1">
      <c r="A2" s="24"/>
      <c r="B2" s="24"/>
      <c r="C2" s="24"/>
    </row>
    <row r="3" spans="1:14">
      <c r="B3" s="26" t="s">
        <v>8</v>
      </c>
    </row>
    <row r="4" spans="1:14" s="8" customFormat="1">
      <c r="A4" s="6" t="s">
        <v>0</v>
      </c>
      <c r="B4" s="6" t="s">
        <v>1</v>
      </c>
      <c r="C4" s="6" t="s">
        <v>2</v>
      </c>
      <c r="D4" s="6" t="s">
        <v>3</v>
      </c>
      <c r="E4" s="6" t="s">
        <v>6</v>
      </c>
      <c r="F4" s="6" t="s">
        <v>59</v>
      </c>
      <c r="G4" s="6" t="s">
        <v>58</v>
      </c>
      <c r="H4" s="6" t="s">
        <v>5</v>
      </c>
      <c r="I4" s="6" t="s">
        <v>4</v>
      </c>
      <c r="J4" s="6" t="s">
        <v>87</v>
      </c>
      <c r="K4" s="6" t="s">
        <v>88</v>
      </c>
      <c r="L4" s="6" t="s">
        <v>89</v>
      </c>
      <c r="M4" s="6" t="s">
        <v>7</v>
      </c>
      <c r="N4" s="6" t="s">
        <v>0</v>
      </c>
    </row>
    <row r="5" spans="1:14" s="1" customFormat="1">
      <c r="A5" s="2">
        <v>1</v>
      </c>
      <c r="B5" s="2" t="s">
        <v>81</v>
      </c>
      <c r="C5" s="2" t="s">
        <v>9</v>
      </c>
      <c r="D5" s="2" t="s">
        <v>75</v>
      </c>
      <c r="E5" s="2">
        <v>200</v>
      </c>
      <c r="F5" s="2">
        <v>1</v>
      </c>
      <c r="G5" s="2">
        <f>E5/F5</f>
        <v>200</v>
      </c>
      <c r="H5" s="2">
        <v>1</v>
      </c>
      <c r="I5" s="2">
        <f t="shared" ref="I5:I27" si="0">G5*H5</f>
        <v>200</v>
      </c>
      <c r="J5" s="2">
        <f>H5*30</f>
        <v>30</v>
      </c>
      <c r="K5" s="2">
        <f>MAX(J5/F5,ROUNDUP(J5/F5,0))</f>
        <v>30</v>
      </c>
      <c r="L5" s="2">
        <f>K5*E5</f>
        <v>6000</v>
      </c>
      <c r="M5" s="2"/>
      <c r="N5" s="2">
        <v>1</v>
      </c>
    </row>
    <row r="6" spans="1:14" s="8" customFormat="1">
      <c r="A6" s="6">
        <v>2</v>
      </c>
      <c r="B6" s="6"/>
      <c r="C6" s="6" t="s">
        <v>10</v>
      </c>
      <c r="D6" s="6" t="s">
        <v>35</v>
      </c>
      <c r="E6" s="6">
        <v>200</v>
      </c>
      <c r="F6" s="6">
        <v>2</v>
      </c>
      <c r="G6" s="6">
        <f t="shared" ref="G6:G22" si="1">E6/F6</f>
        <v>100</v>
      </c>
      <c r="H6" s="6">
        <v>2</v>
      </c>
      <c r="I6" s="6">
        <f t="shared" si="0"/>
        <v>200</v>
      </c>
      <c r="J6" s="2">
        <f t="shared" ref="J6:J27" si="2">H6*30</f>
        <v>60</v>
      </c>
      <c r="K6" s="2">
        <f t="shared" ref="K6:K27" si="3">MAX(J6/F6,ROUNDUP(J6/F6,0))</f>
        <v>30</v>
      </c>
      <c r="L6" s="2">
        <f t="shared" ref="L6:L27" si="4">K6*E6</f>
        <v>6000</v>
      </c>
      <c r="M6" s="6" t="s">
        <v>92</v>
      </c>
      <c r="N6" s="6">
        <v>2</v>
      </c>
    </row>
    <row r="7" spans="1:14" s="1" customFormat="1">
      <c r="A7" s="2">
        <v>3</v>
      </c>
      <c r="B7" s="2"/>
      <c r="C7" s="2" t="s">
        <v>11</v>
      </c>
      <c r="D7" s="10" t="s">
        <v>80</v>
      </c>
      <c r="E7" s="2">
        <v>100</v>
      </c>
      <c r="F7" s="2">
        <v>4</v>
      </c>
      <c r="G7" s="2">
        <f t="shared" si="1"/>
        <v>25</v>
      </c>
      <c r="H7" s="2">
        <v>1</v>
      </c>
      <c r="I7" s="2">
        <f t="shared" si="0"/>
        <v>25</v>
      </c>
      <c r="J7" s="2">
        <f t="shared" si="2"/>
        <v>30</v>
      </c>
      <c r="K7" s="2">
        <f t="shared" si="3"/>
        <v>8</v>
      </c>
      <c r="L7" s="2">
        <f t="shared" si="4"/>
        <v>800</v>
      </c>
      <c r="M7" s="2"/>
      <c r="N7" s="2">
        <v>3</v>
      </c>
    </row>
    <row r="8" spans="1:14" s="8" customFormat="1">
      <c r="A8" s="6">
        <v>4</v>
      </c>
      <c r="B8" s="6"/>
      <c r="C8" s="6" t="s">
        <v>12</v>
      </c>
      <c r="D8" s="6" t="s">
        <v>36</v>
      </c>
      <c r="E8" s="6">
        <v>20</v>
      </c>
      <c r="F8" s="6">
        <v>1</v>
      </c>
      <c r="G8" s="6">
        <f t="shared" si="1"/>
        <v>20</v>
      </c>
      <c r="H8" s="6">
        <v>1</v>
      </c>
      <c r="I8" s="6">
        <f t="shared" si="0"/>
        <v>20</v>
      </c>
      <c r="J8" s="2">
        <f t="shared" si="2"/>
        <v>30</v>
      </c>
      <c r="K8" s="2">
        <f t="shared" si="3"/>
        <v>30</v>
      </c>
      <c r="L8" s="2">
        <f t="shared" si="4"/>
        <v>600</v>
      </c>
      <c r="M8" s="6"/>
      <c r="N8" s="6">
        <v>4</v>
      </c>
    </row>
    <row r="9" spans="1:14" s="1" customFormat="1">
      <c r="A9" s="2">
        <v>5</v>
      </c>
      <c r="B9" s="2"/>
      <c r="C9" s="2" t="s">
        <v>13</v>
      </c>
      <c r="D9" s="2" t="s">
        <v>37</v>
      </c>
      <c r="E9" s="2">
        <v>100</v>
      </c>
      <c r="F9" s="2">
        <v>10</v>
      </c>
      <c r="G9" s="2">
        <f t="shared" si="1"/>
        <v>10</v>
      </c>
      <c r="H9" s="2">
        <v>9</v>
      </c>
      <c r="I9" s="2">
        <f>G9*H9-G9*5</f>
        <v>40</v>
      </c>
      <c r="J9" s="2">
        <f t="shared" si="2"/>
        <v>270</v>
      </c>
      <c r="K9" s="2">
        <f>MAX(J9/F9,ROUNDUP(J9/F9,0))</f>
        <v>27</v>
      </c>
      <c r="L9" s="2">
        <f>(K9-K22*10/F9)*E9</f>
        <v>1200</v>
      </c>
      <c r="M9" s="2" t="s">
        <v>97</v>
      </c>
      <c r="N9" s="2">
        <v>5</v>
      </c>
    </row>
    <row r="10" spans="1:14" s="8" customFormat="1">
      <c r="A10" s="6">
        <v>6</v>
      </c>
      <c r="B10" s="6"/>
      <c r="C10" s="6" t="s">
        <v>14</v>
      </c>
      <c r="D10" s="6" t="s">
        <v>38</v>
      </c>
      <c r="E10" s="6">
        <v>20</v>
      </c>
      <c r="F10" s="6">
        <v>1</v>
      </c>
      <c r="G10" s="6">
        <f t="shared" si="1"/>
        <v>20</v>
      </c>
      <c r="H10" s="6">
        <v>1</v>
      </c>
      <c r="I10" s="6">
        <f t="shared" si="0"/>
        <v>20</v>
      </c>
      <c r="J10" s="2">
        <f t="shared" si="2"/>
        <v>30</v>
      </c>
      <c r="K10" s="2">
        <f t="shared" si="3"/>
        <v>30</v>
      </c>
      <c r="L10" s="2">
        <f t="shared" si="4"/>
        <v>600</v>
      </c>
      <c r="M10" s="6" t="s">
        <v>60</v>
      </c>
      <c r="N10" s="6">
        <v>6</v>
      </c>
    </row>
    <row r="11" spans="1:14" s="1" customFormat="1">
      <c r="A11" s="2">
        <v>7</v>
      </c>
      <c r="B11" s="2"/>
      <c r="C11" s="2" t="s">
        <v>71</v>
      </c>
      <c r="D11" s="2" t="s">
        <v>72</v>
      </c>
      <c r="E11" s="2">
        <v>100</v>
      </c>
      <c r="F11" s="2">
        <v>100</v>
      </c>
      <c r="G11" s="2">
        <f t="shared" si="1"/>
        <v>1</v>
      </c>
      <c r="H11" s="2">
        <v>6</v>
      </c>
      <c r="I11" s="2">
        <f t="shared" si="0"/>
        <v>6</v>
      </c>
      <c r="J11" s="2">
        <f t="shared" si="2"/>
        <v>180</v>
      </c>
      <c r="K11" s="2">
        <f t="shared" si="3"/>
        <v>2</v>
      </c>
      <c r="L11" s="2">
        <f t="shared" si="4"/>
        <v>200</v>
      </c>
      <c r="M11" s="2"/>
      <c r="N11" s="2">
        <v>7</v>
      </c>
    </row>
    <row r="12" spans="1:14" s="8" customFormat="1">
      <c r="A12" s="6">
        <v>8</v>
      </c>
      <c r="B12" s="6"/>
      <c r="C12" s="6" t="s">
        <v>15</v>
      </c>
      <c r="D12" s="6" t="s">
        <v>39</v>
      </c>
      <c r="E12" s="6">
        <v>400</v>
      </c>
      <c r="F12" s="6">
        <v>100</v>
      </c>
      <c r="G12" s="6">
        <f t="shared" si="1"/>
        <v>4</v>
      </c>
      <c r="H12" s="6">
        <v>3</v>
      </c>
      <c r="I12" s="6">
        <f t="shared" si="0"/>
        <v>12</v>
      </c>
      <c r="J12" s="2">
        <f t="shared" si="2"/>
        <v>90</v>
      </c>
      <c r="K12" s="2">
        <f t="shared" si="3"/>
        <v>1</v>
      </c>
      <c r="L12" s="2">
        <f t="shared" si="4"/>
        <v>400</v>
      </c>
      <c r="M12" s="6"/>
      <c r="N12" s="6">
        <v>8</v>
      </c>
    </row>
    <row r="13" spans="1:14" s="1" customFormat="1">
      <c r="A13" s="2">
        <v>9</v>
      </c>
      <c r="B13" s="2"/>
      <c r="C13" s="2" t="s">
        <v>16</v>
      </c>
      <c r="D13" s="10" t="s">
        <v>77</v>
      </c>
      <c r="E13" s="2">
        <v>100</v>
      </c>
      <c r="F13" s="2">
        <v>10</v>
      </c>
      <c r="G13" s="2">
        <f t="shared" si="1"/>
        <v>10</v>
      </c>
      <c r="H13" s="2">
        <v>1</v>
      </c>
      <c r="I13" s="2">
        <f>G13*H13-G13*1</f>
        <v>0</v>
      </c>
      <c r="J13" s="2">
        <f t="shared" si="2"/>
        <v>30</v>
      </c>
      <c r="K13" s="2">
        <f t="shared" si="3"/>
        <v>3</v>
      </c>
      <c r="L13" s="2">
        <f>(K13-K22*2/F13)*E13</f>
        <v>0</v>
      </c>
      <c r="M13" s="2" t="s">
        <v>97</v>
      </c>
      <c r="N13" s="2">
        <v>9</v>
      </c>
    </row>
    <row r="14" spans="1:14" s="8" customFormat="1">
      <c r="A14" s="6">
        <v>10</v>
      </c>
      <c r="B14" s="6"/>
      <c r="C14" s="6" t="s">
        <v>17</v>
      </c>
      <c r="D14" s="11" t="s">
        <v>76</v>
      </c>
      <c r="E14" s="6">
        <v>100</v>
      </c>
      <c r="F14" s="6">
        <v>10</v>
      </c>
      <c r="G14" s="6">
        <f t="shared" si="1"/>
        <v>10</v>
      </c>
      <c r="H14" s="6">
        <v>1</v>
      </c>
      <c r="I14" s="6">
        <f t="shared" si="0"/>
        <v>10</v>
      </c>
      <c r="J14" s="2">
        <f t="shared" si="2"/>
        <v>30</v>
      </c>
      <c r="K14" s="2">
        <f t="shared" si="3"/>
        <v>3</v>
      </c>
      <c r="L14" s="2">
        <f t="shared" si="4"/>
        <v>300</v>
      </c>
      <c r="M14" s="6"/>
      <c r="N14" s="6">
        <v>10</v>
      </c>
    </row>
    <row r="15" spans="1:14" s="1" customFormat="1">
      <c r="A15" s="2">
        <v>11</v>
      </c>
      <c r="B15" s="2"/>
      <c r="C15" s="2" t="s">
        <v>18</v>
      </c>
      <c r="D15" s="10" t="s">
        <v>78</v>
      </c>
      <c r="E15" s="2">
        <v>100</v>
      </c>
      <c r="F15" s="2">
        <v>10</v>
      </c>
      <c r="G15" s="2">
        <f t="shared" si="1"/>
        <v>10</v>
      </c>
      <c r="H15" s="2">
        <v>1</v>
      </c>
      <c r="I15" s="2">
        <f t="shared" si="0"/>
        <v>10</v>
      </c>
      <c r="J15" s="2">
        <f t="shared" si="2"/>
        <v>30</v>
      </c>
      <c r="K15" s="2">
        <f t="shared" si="3"/>
        <v>3</v>
      </c>
      <c r="L15" s="2">
        <f t="shared" si="4"/>
        <v>300</v>
      </c>
      <c r="M15" s="2"/>
      <c r="N15" s="2">
        <v>11</v>
      </c>
    </row>
    <row r="16" spans="1:14" s="8" customFormat="1">
      <c r="A16" s="6">
        <v>12</v>
      </c>
      <c r="B16" s="6"/>
      <c r="C16" s="6" t="s">
        <v>19</v>
      </c>
      <c r="D16" s="6" t="s">
        <v>40</v>
      </c>
      <c r="E16" s="6">
        <v>100</v>
      </c>
      <c r="F16" s="6">
        <v>4</v>
      </c>
      <c r="G16" s="6">
        <f t="shared" si="1"/>
        <v>25</v>
      </c>
      <c r="H16" s="6">
        <v>2</v>
      </c>
      <c r="I16" s="6">
        <f t="shared" si="0"/>
        <v>50</v>
      </c>
      <c r="J16" s="2">
        <f t="shared" si="2"/>
        <v>60</v>
      </c>
      <c r="K16" s="2">
        <f t="shared" si="3"/>
        <v>15</v>
      </c>
      <c r="L16" s="2">
        <f t="shared" si="4"/>
        <v>1500</v>
      </c>
      <c r="M16" s="6"/>
      <c r="N16" s="6">
        <v>12</v>
      </c>
    </row>
    <row r="17" spans="1:14" s="1" customFormat="1">
      <c r="A17" s="2">
        <v>13</v>
      </c>
      <c r="B17" s="2"/>
      <c r="C17" s="2" t="s">
        <v>20</v>
      </c>
      <c r="D17" s="2" t="s">
        <v>41</v>
      </c>
      <c r="E17" s="2">
        <v>70</v>
      </c>
      <c r="F17" s="2">
        <v>1</v>
      </c>
      <c r="G17" s="2">
        <f t="shared" si="1"/>
        <v>70</v>
      </c>
      <c r="H17" s="2">
        <v>1</v>
      </c>
      <c r="I17" s="2">
        <f t="shared" si="0"/>
        <v>70</v>
      </c>
      <c r="J17" s="2">
        <f t="shared" si="2"/>
        <v>30</v>
      </c>
      <c r="K17" s="2">
        <f t="shared" si="3"/>
        <v>30</v>
      </c>
      <c r="L17" s="2">
        <f t="shared" si="4"/>
        <v>2100</v>
      </c>
      <c r="M17" s="2"/>
      <c r="N17" s="2">
        <v>13</v>
      </c>
    </row>
    <row r="18" spans="1:14" s="8" customFormat="1">
      <c r="A18" s="6">
        <v>14</v>
      </c>
      <c r="B18" s="6"/>
      <c r="C18" s="6" t="s">
        <v>21</v>
      </c>
      <c r="D18" s="6" t="s">
        <v>42</v>
      </c>
      <c r="E18" s="6">
        <v>60</v>
      </c>
      <c r="F18" s="6">
        <v>1</v>
      </c>
      <c r="G18" s="6">
        <f t="shared" si="1"/>
        <v>60</v>
      </c>
      <c r="H18" s="6">
        <v>1</v>
      </c>
      <c r="I18" s="6">
        <f t="shared" si="0"/>
        <v>60</v>
      </c>
      <c r="J18" s="2">
        <f t="shared" si="2"/>
        <v>30</v>
      </c>
      <c r="K18" s="2">
        <f t="shared" si="3"/>
        <v>30</v>
      </c>
      <c r="L18" s="2">
        <f t="shared" si="4"/>
        <v>1800</v>
      </c>
      <c r="M18" s="6"/>
      <c r="N18" s="6">
        <v>14</v>
      </c>
    </row>
    <row r="19" spans="1:14" s="1" customFormat="1">
      <c r="A19" s="2">
        <v>15</v>
      </c>
      <c r="B19" s="2"/>
      <c r="C19" s="2" t="s">
        <v>22</v>
      </c>
      <c r="D19" s="2" t="s">
        <v>73</v>
      </c>
      <c r="E19" s="2">
        <v>80</v>
      </c>
      <c r="F19" s="2">
        <v>4</v>
      </c>
      <c r="G19" s="2">
        <f t="shared" si="1"/>
        <v>20</v>
      </c>
      <c r="H19" s="2">
        <v>4</v>
      </c>
      <c r="I19" s="2">
        <f t="shared" si="0"/>
        <v>80</v>
      </c>
      <c r="J19" s="2">
        <f t="shared" si="2"/>
        <v>120</v>
      </c>
      <c r="K19" s="2">
        <f t="shared" si="3"/>
        <v>30</v>
      </c>
      <c r="L19" s="2">
        <f t="shared" si="4"/>
        <v>2400</v>
      </c>
      <c r="M19" s="2"/>
      <c r="N19" s="2">
        <v>15</v>
      </c>
    </row>
    <row r="20" spans="1:14" s="8" customFormat="1">
      <c r="A20" s="6">
        <v>16</v>
      </c>
      <c r="B20" s="6"/>
      <c r="C20" s="6" t="s">
        <v>23</v>
      </c>
      <c r="D20" s="6" t="s">
        <v>74</v>
      </c>
      <c r="E20" s="6">
        <v>100</v>
      </c>
      <c r="F20" s="6">
        <v>1</v>
      </c>
      <c r="G20" s="6">
        <f t="shared" si="1"/>
        <v>100</v>
      </c>
      <c r="H20" s="6">
        <v>1</v>
      </c>
      <c r="I20" s="6">
        <f t="shared" si="0"/>
        <v>100</v>
      </c>
      <c r="J20" s="2">
        <f t="shared" si="2"/>
        <v>30</v>
      </c>
      <c r="K20" s="2">
        <f t="shared" si="3"/>
        <v>30</v>
      </c>
      <c r="L20" s="2">
        <f t="shared" si="4"/>
        <v>3000</v>
      </c>
      <c r="M20" s="6"/>
      <c r="N20" s="6">
        <v>16</v>
      </c>
    </row>
    <row r="21" spans="1:14" s="1" customFormat="1">
      <c r="A21" s="2">
        <v>17</v>
      </c>
      <c r="B21" s="2"/>
      <c r="C21" s="2" t="s">
        <v>24</v>
      </c>
      <c r="D21" s="10" t="s">
        <v>79</v>
      </c>
      <c r="E21" s="2">
        <v>50</v>
      </c>
      <c r="F21" s="2">
        <v>1</v>
      </c>
      <c r="G21" s="6">
        <f t="shared" si="1"/>
        <v>50</v>
      </c>
      <c r="H21" s="2">
        <v>1</v>
      </c>
      <c r="I21" s="2">
        <f t="shared" si="0"/>
        <v>50</v>
      </c>
      <c r="J21" s="2">
        <f t="shared" si="2"/>
        <v>30</v>
      </c>
      <c r="K21" s="2">
        <f t="shared" si="3"/>
        <v>30</v>
      </c>
      <c r="L21" s="2">
        <f t="shared" si="4"/>
        <v>1500</v>
      </c>
      <c r="M21" s="2" t="s">
        <v>61</v>
      </c>
      <c r="N21" s="2">
        <v>17</v>
      </c>
    </row>
    <row r="22" spans="1:14" s="8" customFormat="1">
      <c r="A22" s="6">
        <v>18</v>
      </c>
      <c r="B22" s="6"/>
      <c r="C22" s="6" t="s">
        <v>25</v>
      </c>
      <c r="D22" s="6" t="s">
        <v>43</v>
      </c>
      <c r="E22" s="6">
        <v>300</v>
      </c>
      <c r="F22" s="6">
        <v>2</v>
      </c>
      <c r="G22" s="6">
        <f t="shared" si="1"/>
        <v>150</v>
      </c>
      <c r="H22" s="6">
        <v>1</v>
      </c>
      <c r="I22" s="6">
        <f>G22*H22</f>
        <v>150</v>
      </c>
      <c r="J22" s="2">
        <f t="shared" si="2"/>
        <v>30</v>
      </c>
      <c r="K22" s="2">
        <f t="shared" si="3"/>
        <v>15</v>
      </c>
      <c r="L22" s="2">
        <f t="shared" si="4"/>
        <v>4500</v>
      </c>
      <c r="M22" s="6" t="s">
        <v>94</v>
      </c>
      <c r="N22" s="6">
        <v>18</v>
      </c>
    </row>
    <row r="23" spans="1:14" s="1" customFormat="1">
      <c r="A23" s="2">
        <v>19</v>
      </c>
      <c r="B23" s="2" t="s">
        <v>82</v>
      </c>
      <c r="C23" s="2" t="s">
        <v>26</v>
      </c>
      <c r="D23" s="10" t="s">
        <v>44</v>
      </c>
      <c r="E23" s="2">
        <v>19</v>
      </c>
      <c r="F23" s="2">
        <v>1</v>
      </c>
      <c r="G23" s="2">
        <f t="shared" ref="G23:G27" si="5">E23/F23</f>
        <v>19</v>
      </c>
      <c r="H23" s="2">
        <v>6</v>
      </c>
      <c r="I23" s="2">
        <f t="shared" si="0"/>
        <v>114</v>
      </c>
      <c r="J23" s="2">
        <f t="shared" si="2"/>
        <v>180</v>
      </c>
      <c r="K23" s="2">
        <f t="shared" si="3"/>
        <v>180</v>
      </c>
      <c r="L23" s="2">
        <f t="shared" si="4"/>
        <v>3420</v>
      </c>
      <c r="M23" s="2" t="s">
        <v>90</v>
      </c>
      <c r="N23" s="2">
        <v>19</v>
      </c>
    </row>
    <row r="24" spans="1:14" s="8" customFormat="1">
      <c r="A24" s="6">
        <v>20</v>
      </c>
      <c r="B24" s="6"/>
      <c r="C24" s="6" t="s">
        <v>27</v>
      </c>
      <c r="D24" s="11" t="s">
        <v>45</v>
      </c>
      <c r="E24" s="6">
        <v>10</v>
      </c>
      <c r="F24" s="6">
        <v>1</v>
      </c>
      <c r="G24" s="6">
        <f t="shared" si="5"/>
        <v>10</v>
      </c>
      <c r="H24" s="6">
        <v>6</v>
      </c>
      <c r="I24" s="6">
        <f t="shared" si="0"/>
        <v>60</v>
      </c>
      <c r="J24" s="2">
        <f t="shared" si="2"/>
        <v>180</v>
      </c>
      <c r="K24" s="2">
        <f t="shared" si="3"/>
        <v>180</v>
      </c>
      <c r="L24" s="2">
        <f t="shared" si="4"/>
        <v>1800</v>
      </c>
      <c r="M24" s="2" t="s">
        <v>91</v>
      </c>
      <c r="N24" s="6">
        <v>20</v>
      </c>
    </row>
    <row r="25" spans="1:14" s="1" customFormat="1">
      <c r="A25" s="2">
        <v>21</v>
      </c>
      <c r="B25" s="2"/>
      <c r="C25" s="2" t="s">
        <v>28</v>
      </c>
      <c r="D25" s="10" t="s">
        <v>46</v>
      </c>
      <c r="E25" s="2">
        <v>389</v>
      </c>
      <c r="F25" s="2">
        <v>100</v>
      </c>
      <c r="G25" s="2">
        <f t="shared" si="5"/>
        <v>3.89</v>
      </c>
      <c r="H25" s="2">
        <v>12</v>
      </c>
      <c r="I25" s="2">
        <f t="shared" si="0"/>
        <v>46.68</v>
      </c>
      <c r="J25" s="2">
        <f>H25*30</f>
        <v>360</v>
      </c>
      <c r="K25" s="2">
        <f t="shared" si="3"/>
        <v>4</v>
      </c>
      <c r="L25" s="2">
        <f t="shared" si="4"/>
        <v>1556</v>
      </c>
      <c r="M25" s="2" t="s">
        <v>93</v>
      </c>
      <c r="N25" s="2">
        <v>21</v>
      </c>
    </row>
    <row r="26" spans="1:14" s="8" customFormat="1">
      <c r="A26" s="6">
        <v>22</v>
      </c>
      <c r="B26" s="6"/>
      <c r="C26" s="6" t="s">
        <v>29</v>
      </c>
      <c r="D26" s="6" t="s">
        <v>47</v>
      </c>
      <c r="E26" s="6">
        <v>305</v>
      </c>
      <c r="F26" s="6">
        <v>1</v>
      </c>
      <c r="G26" s="6">
        <f t="shared" si="5"/>
        <v>305</v>
      </c>
      <c r="H26" s="6">
        <v>2</v>
      </c>
      <c r="I26" s="6">
        <f t="shared" si="0"/>
        <v>610</v>
      </c>
      <c r="J26" s="2">
        <f t="shared" si="2"/>
        <v>60</v>
      </c>
      <c r="K26" s="2">
        <f t="shared" si="3"/>
        <v>60</v>
      </c>
      <c r="L26" s="2">
        <f t="shared" si="4"/>
        <v>18300</v>
      </c>
      <c r="M26" s="6"/>
      <c r="N26" s="6">
        <v>22</v>
      </c>
    </row>
    <row r="27" spans="1:14" s="1" customFormat="1">
      <c r="A27" s="2">
        <v>23</v>
      </c>
      <c r="B27" s="2" t="s">
        <v>31</v>
      </c>
      <c r="C27" s="2" t="s">
        <v>30</v>
      </c>
      <c r="D27" s="2" t="s">
        <v>48</v>
      </c>
      <c r="E27" s="2">
        <v>23814</v>
      </c>
      <c r="F27" s="2">
        <v>30</v>
      </c>
      <c r="G27" s="2">
        <f t="shared" si="5"/>
        <v>793.8</v>
      </c>
      <c r="H27" s="2">
        <v>1</v>
      </c>
      <c r="I27" s="2">
        <f t="shared" si="0"/>
        <v>793.8</v>
      </c>
      <c r="J27" s="2">
        <f t="shared" si="2"/>
        <v>30</v>
      </c>
      <c r="K27" s="2">
        <f t="shared" si="3"/>
        <v>1</v>
      </c>
      <c r="L27" s="2">
        <f t="shared" si="4"/>
        <v>23814</v>
      </c>
      <c r="M27" s="2" t="s">
        <v>62</v>
      </c>
      <c r="N27" s="2">
        <v>23</v>
      </c>
    </row>
    <row r="28" spans="1:14" s="8" customFormat="1">
      <c r="E28" s="6" t="s">
        <v>56</v>
      </c>
      <c r="I28" s="6" t="s">
        <v>56</v>
      </c>
      <c r="J28" s="16"/>
      <c r="K28" s="16"/>
      <c r="L28" s="6" t="s">
        <v>56</v>
      </c>
    </row>
    <row r="29" spans="1:14" s="1" customFormat="1">
      <c r="E29" s="2">
        <f>SUM(E5:E27)</f>
        <v>26737</v>
      </c>
      <c r="I29" s="5">
        <f>ROUNDUP(SUM(I5:I27),0)</f>
        <v>2728</v>
      </c>
      <c r="J29" s="17"/>
      <c r="K29" s="17"/>
      <c r="L29" s="2">
        <f>SUM(L5:L27)</f>
        <v>82090</v>
      </c>
    </row>
    <row r="30" spans="1:14" s="8" customFormat="1"/>
    <row r="31" spans="1:14" s="1" customFormat="1">
      <c r="B31" s="26" t="s">
        <v>32</v>
      </c>
      <c r="I31" s="4"/>
      <c r="J31" s="9"/>
      <c r="K31" s="9"/>
    </row>
    <row r="32" spans="1:14" s="8" customFormat="1">
      <c r="A32" s="6">
        <v>24</v>
      </c>
      <c r="B32" s="6" t="s">
        <v>86</v>
      </c>
      <c r="C32" s="6" t="s">
        <v>49</v>
      </c>
      <c r="D32" s="6" t="s">
        <v>85</v>
      </c>
      <c r="E32" s="6">
        <v>700</v>
      </c>
      <c r="F32" s="6">
        <v>1</v>
      </c>
      <c r="G32" s="6">
        <f>E32/F32</f>
        <v>700</v>
      </c>
      <c r="H32" s="6">
        <v>1</v>
      </c>
      <c r="I32" s="6">
        <f>G32*H32</f>
        <v>700</v>
      </c>
      <c r="J32" s="6">
        <f>H32*30</f>
        <v>30</v>
      </c>
      <c r="K32" s="2">
        <f t="shared" ref="K32:K35" si="6">MAX(J32/F32,ROUNDUP(J32/F32,0))</f>
        <v>30</v>
      </c>
      <c r="L32" s="6">
        <f>K32*E32</f>
        <v>21000</v>
      </c>
      <c r="M32" s="6"/>
      <c r="N32" s="6">
        <v>24</v>
      </c>
    </row>
    <row r="33" spans="1:14" s="1" customFormat="1">
      <c r="A33" s="2">
        <v>25</v>
      </c>
      <c r="B33" s="2"/>
      <c r="C33" s="2" t="s">
        <v>50</v>
      </c>
      <c r="D33" s="2" t="s">
        <v>84</v>
      </c>
      <c r="E33" s="2">
        <v>300</v>
      </c>
      <c r="F33" s="2">
        <v>2</v>
      </c>
      <c r="G33" s="2">
        <f t="shared" ref="G33:G42" si="7">E33/F33</f>
        <v>150</v>
      </c>
      <c r="H33" s="2">
        <v>1</v>
      </c>
      <c r="I33" s="2">
        <f>G33*H33</f>
        <v>150</v>
      </c>
      <c r="J33" s="6">
        <f t="shared" ref="J33:J35" si="8">H33*30</f>
        <v>30</v>
      </c>
      <c r="K33" s="2">
        <f t="shared" si="6"/>
        <v>15</v>
      </c>
      <c r="L33" s="6">
        <f t="shared" ref="L33:L35" si="9">K33*E33</f>
        <v>4500</v>
      </c>
      <c r="M33" s="2"/>
      <c r="N33" s="2">
        <v>25</v>
      </c>
    </row>
    <row r="34" spans="1:14" s="8" customFormat="1">
      <c r="A34" s="6">
        <v>26</v>
      </c>
      <c r="B34" s="6"/>
      <c r="C34" s="6" t="s">
        <v>69</v>
      </c>
      <c r="D34" s="6" t="s">
        <v>70</v>
      </c>
      <c r="E34" s="6">
        <v>300</v>
      </c>
      <c r="F34" s="6">
        <v>2</v>
      </c>
      <c r="G34" s="6">
        <f t="shared" si="7"/>
        <v>150</v>
      </c>
      <c r="H34" s="6">
        <v>1</v>
      </c>
      <c r="I34" s="6">
        <f>G34*H34</f>
        <v>150</v>
      </c>
      <c r="J34" s="6">
        <f t="shared" si="8"/>
        <v>30</v>
      </c>
      <c r="K34" s="2">
        <f t="shared" si="6"/>
        <v>15</v>
      </c>
      <c r="L34" s="6">
        <f t="shared" si="9"/>
        <v>4500</v>
      </c>
      <c r="M34" s="6"/>
      <c r="N34" s="6">
        <v>26</v>
      </c>
    </row>
    <row r="35" spans="1:14" s="1" customFormat="1">
      <c r="A35" s="2">
        <v>27</v>
      </c>
      <c r="B35" s="2"/>
      <c r="C35" s="2" t="s">
        <v>51</v>
      </c>
      <c r="D35" s="2" t="s">
        <v>83</v>
      </c>
      <c r="E35" s="2">
        <v>520</v>
      </c>
      <c r="F35" s="2">
        <v>2</v>
      </c>
      <c r="G35" s="2">
        <f t="shared" si="7"/>
        <v>260</v>
      </c>
      <c r="H35" s="2">
        <v>1</v>
      </c>
      <c r="I35" s="2">
        <f>G35*H35</f>
        <v>260</v>
      </c>
      <c r="J35" s="18">
        <f t="shared" si="8"/>
        <v>30</v>
      </c>
      <c r="K35" s="2">
        <f t="shared" si="6"/>
        <v>15</v>
      </c>
      <c r="L35" s="6">
        <f t="shared" si="9"/>
        <v>7800</v>
      </c>
      <c r="M35" s="2"/>
      <c r="N35" s="2">
        <v>27</v>
      </c>
    </row>
    <row r="36" spans="1:14" s="8" customFormat="1">
      <c r="E36" s="6" t="s">
        <v>56</v>
      </c>
      <c r="I36" s="12" t="s">
        <v>56</v>
      </c>
      <c r="J36" s="19"/>
      <c r="K36" s="20"/>
      <c r="L36" s="14" t="s">
        <v>56</v>
      </c>
    </row>
    <row r="37" spans="1:14" s="1" customFormat="1">
      <c r="E37" s="2">
        <f>SUM(E32:E35)</f>
        <v>1820</v>
      </c>
      <c r="I37" s="13">
        <f>SUM(I32:I35)</f>
        <v>1260</v>
      </c>
      <c r="J37" s="21"/>
      <c r="K37" s="22"/>
      <c r="L37" s="15">
        <f>SUM(L32:L35)</f>
        <v>37800</v>
      </c>
    </row>
    <row r="38" spans="1:14" s="25" customFormat="1">
      <c r="E38" s="23"/>
      <c r="I38" s="17"/>
      <c r="J38" s="17"/>
      <c r="K38" s="17"/>
      <c r="L38" s="23"/>
    </row>
    <row r="39" spans="1:14" s="8" customFormat="1">
      <c r="B39" s="8" t="s">
        <v>64</v>
      </c>
      <c r="J39" s="16"/>
      <c r="K39" s="16"/>
    </row>
    <row r="40" spans="1:14" s="1" customFormat="1">
      <c r="A40" s="2">
        <v>28</v>
      </c>
      <c r="B40" s="2" t="s">
        <v>33</v>
      </c>
      <c r="C40" s="2" t="s">
        <v>52</v>
      </c>
      <c r="D40" s="2" t="s">
        <v>54</v>
      </c>
      <c r="E40" s="2">
        <v>24800</v>
      </c>
      <c r="F40" s="2">
        <v>1</v>
      </c>
      <c r="G40" s="2">
        <f t="shared" si="7"/>
        <v>24800</v>
      </c>
      <c r="H40" s="2">
        <v>1</v>
      </c>
      <c r="I40" s="2">
        <f>G40*H40</f>
        <v>24800</v>
      </c>
      <c r="J40" s="2">
        <f>H40*30</f>
        <v>30</v>
      </c>
      <c r="K40" s="2">
        <f t="shared" ref="K40:K42" si="10">MAX(J40/F40,ROUNDUP(J40/F40,0))</f>
        <v>30</v>
      </c>
      <c r="L40" s="2">
        <f>K40*E40</f>
        <v>744000</v>
      </c>
      <c r="M40" s="2" t="s">
        <v>63</v>
      </c>
      <c r="N40" s="2">
        <v>28</v>
      </c>
    </row>
    <row r="41" spans="1:14" s="8" customFormat="1">
      <c r="A41" s="6">
        <v>29</v>
      </c>
      <c r="B41" s="6" t="s">
        <v>34</v>
      </c>
      <c r="C41" s="6" t="s">
        <v>53</v>
      </c>
      <c r="D41" s="6" t="s">
        <v>55</v>
      </c>
      <c r="E41" s="6">
        <v>15978</v>
      </c>
      <c r="F41" s="6">
        <v>1</v>
      </c>
      <c r="G41" s="6">
        <f t="shared" si="7"/>
        <v>15978</v>
      </c>
      <c r="H41" s="6">
        <v>1</v>
      </c>
      <c r="I41" s="6">
        <f>G41*H41</f>
        <v>15978</v>
      </c>
      <c r="J41" s="2">
        <f t="shared" ref="J41:J42" si="11">H41*30</f>
        <v>30</v>
      </c>
      <c r="K41" s="2">
        <f t="shared" si="10"/>
        <v>30</v>
      </c>
      <c r="L41" s="2">
        <f t="shared" ref="L41:L42" si="12">K41*E41</f>
        <v>479340</v>
      </c>
      <c r="M41" s="6"/>
      <c r="N41" s="6">
        <v>29</v>
      </c>
    </row>
    <row r="42" spans="1:14" s="1" customFormat="1">
      <c r="A42" s="2">
        <v>30</v>
      </c>
      <c r="B42" s="2" t="s">
        <v>67</v>
      </c>
      <c r="C42" s="2" t="s">
        <v>68</v>
      </c>
      <c r="D42" s="2" t="s">
        <v>66</v>
      </c>
      <c r="E42" s="2">
        <v>3675</v>
      </c>
      <c r="F42" s="2">
        <v>1</v>
      </c>
      <c r="G42" s="2">
        <f t="shared" si="7"/>
        <v>3675</v>
      </c>
      <c r="H42" s="2">
        <v>1</v>
      </c>
      <c r="I42" s="2">
        <f>G42*H42</f>
        <v>3675</v>
      </c>
      <c r="J42" s="2">
        <f t="shared" si="11"/>
        <v>30</v>
      </c>
      <c r="K42" s="2">
        <f t="shared" si="10"/>
        <v>30</v>
      </c>
      <c r="L42" s="2">
        <f t="shared" si="12"/>
        <v>110250</v>
      </c>
      <c r="M42" s="2" t="s">
        <v>95</v>
      </c>
      <c r="N42" s="2">
        <v>30</v>
      </c>
    </row>
    <row r="43" spans="1:14" s="1" customFormat="1">
      <c r="E43" s="3" t="s">
        <v>56</v>
      </c>
      <c r="I43" s="2" t="s">
        <v>56</v>
      </c>
      <c r="J43" s="23"/>
      <c r="K43" s="23"/>
      <c r="L43" s="2" t="s">
        <v>56</v>
      </c>
    </row>
    <row r="44" spans="1:14" s="8" customFormat="1">
      <c r="E44" s="6">
        <f>SUM(E40:E42)</f>
        <v>44453</v>
      </c>
      <c r="I44" s="6">
        <f>SUM(I40:I42)</f>
        <v>44453</v>
      </c>
      <c r="J44" s="16"/>
      <c r="K44" s="16"/>
      <c r="L44" s="6">
        <f>SUM(L40:L42)</f>
        <v>1333590</v>
      </c>
    </row>
    <row r="45" spans="1:14" s="1" customFormat="1">
      <c r="I45" s="4"/>
      <c r="J45" s="23"/>
      <c r="K45" s="23"/>
    </row>
    <row r="46" spans="1:14" s="8" customFormat="1">
      <c r="E46" s="6" t="s">
        <v>65</v>
      </c>
      <c r="I46" s="6" t="s">
        <v>65</v>
      </c>
      <c r="J46" s="16"/>
      <c r="K46" s="16"/>
      <c r="L46" s="6" t="s">
        <v>65</v>
      </c>
    </row>
    <row r="47" spans="1:14" s="1" customFormat="1">
      <c r="E47" s="2">
        <f>E29+E37</f>
        <v>28557</v>
      </c>
      <c r="I47" s="5">
        <f>I29+I37</f>
        <v>3988</v>
      </c>
      <c r="J47" s="17"/>
      <c r="K47" s="17"/>
      <c r="L47" s="2">
        <f>L29+L37</f>
        <v>119890</v>
      </c>
    </row>
    <row r="48" spans="1:14" s="8" customFormat="1">
      <c r="J48" s="16"/>
      <c r="K48" s="16"/>
    </row>
    <row r="49" spans="5:12" s="1" customFormat="1">
      <c r="E49" s="2" t="s">
        <v>57</v>
      </c>
      <c r="I49" s="2" t="s">
        <v>57</v>
      </c>
      <c r="J49" s="23"/>
      <c r="K49" s="23"/>
      <c r="L49" s="2" t="s">
        <v>57</v>
      </c>
    </row>
    <row r="50" spans="5:12" s="8" customFormat="1">
      <c r="E50" s="6">
        <f>E44+E47</f>
        <v>73010</v>
      </c>
      <c r="I50" s="6">
        <f>I44+I47</f>
        <v>48441</v>
      </c>
      <c r="J50" s="16"/>
      <c r="K50" s="16"/>
      <c r="L50" s="6">
        <f>L44+L47</f>
        <v>1453480</v>
      </c>
    </row>
  </sheetData>
  <mergeCells count="1">
    <mergeCell ref="A1:C1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TakahashiNaoki</dc:creator>
  <cp:lastModifiedBy>TakahashiNaoki</cp:lastModifiedBy>
  <dcterms:created xsi:type="dcterms:W3CDTF">2011-09-15T06:30:04Z</dcterms:created>
  <dcterms:modified xsi:type="dcterms:W3CDTF">2011-11-08T03:14:00Z</dcterms:modified>
</cp:coreProperties>
</file>